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6CF34B14-72A7-4608-A38D-A443E0D04A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мета 2025" sheetId="14" r:id="rId1"/>
  </sheets>
  <calcPr calcId="181029"/>
</workbook>
</file>

<file path=xl/calcChain.xml><?xml version="1.0" encoding="utf-8"?>
<calcChain xmlns="http://schemas.openxmlformats.org/spreadsheetml/2006/main">
  <c r="G22" i="14" l="1"/>
  <c r="G10" i="14"/>
  <c r="G11" i="14"/>
  <c r="F22" i="14"/>
  <c r="F21" i="14"/>
  <c r="E20" i="14"/>
  <c r="F14" i="14"/>
  <c r="E14" i="14" s="1"/>
  <c r="F13" i="14"/>
  <c r="F18" i="14" l="1"/>
  <c r="E21" i="14"/>
  <c r="D22" i="14"/>
  <c r="D25" i="14" s="1"/>
  <c r="C21" i="14"/>
  <c r="C20" i="14"/>
  <c r="F17" i="14"/>
  <c r="F16" i="14"/>
  <c r="F15" i="14"/>
  <c r="E15" i="14" s="1"/>
  <c r="C15" i="14"/>
  <c r="E13" i="14"/>
  <c r="E12" i="14"/>
  <c r="C12" i="14"/>
  <c r="E11" i="14"/>
  <c r="C11" i="14"/>
  <c r="E10" i="14"/>
  <c r="C10" i="14"/>
  <c r="F9" i="14"/>
  <c r="E9" i="14" s="1"/>
  <c r="C9" i="14"/>
  <c r="F8" i="14"/>
  <c r="E8" i="14" s="1"/>
  <c r="C8" i="14"/>
  <c r="F7" i="14"/>
  <c r="E7" i="14" s="1"/>
  <c r="C7" i="14"/>
  <c r="E22" i="14" l="1"/>
  <c r="C22" i="14"/>
</calcChain>
</file>

<file path=xl/sharedStrings.xml><?xml version="1.0" encoding="utf-8"?>
<sst xmlns="http://schemas.openxmlformats.org/spreadsheetml/2006/main" count="26" uniqueCount="25">
  <si>
    <t>Уборка подьездов</t>
  </si>
  <si>
    <t>Обслуживание лифтов</t>
  </si>
  <si>
    <t>Наименование работ и услуг</t>
  </si>
  <si>
    <t>Управленческие расходы в т.ч.</t>
  </si>
  <si>
    <t>Итого:</t>
  </si>
  <si>
    <t>Площадь дома (м2)</t>
  </si>
  <si>
    <t>Стоимость (руб. за 1м2)</t>
  </si>
  <si>
    <t>Сумма в мес. руб.</t>
  </si>
  <si>
    <t xml:space="preserve">Недосбор </t>
  </si>
  <si>
    <t>Обслуживание котельной</t>
  </si>
  <si>
    <t>Уборка придомовой территории</t>
  </si>
  <si>
    <t>Тариф   р/м2</t>
  </si>
  <si>
    <t>Чистка от снега двора и кровли</t>
  </si>
  <si>
    <t>(Банк. расх, обсл. программ, канцтовары, прочие налоги)</t>
  </si>
  <si>
    <t xml:space="preserve">  Сумма в год. руб.</t>
  </si>
  <si>
    <r>
      <rPr>
        <u/>
        <sz val="16"/>
        <color theme="1"/>
        <rFont val="Arial"/>
        <family val="2"/>
        <charset val="204"/>
      </rPr>
      <t>Благоустройство дома и территории</t>
    </r>
    <r>
      <rPr>
        <sz val="16"/>
        <color theme="1"/>
        <rFont val="Arial"/>
        <family val="2"/>
        <charset val="204"/>
      </rPr>
      <t xml:space="preserve">                                   </t>
    </r>
    <r>
      <rPr>
        <b/>
        <sz val="16"/>
        <color theme="1"/>
        <rFont val="Arial"/>
        <family val="2"/>
        <charset val="204"/>
      </rPr>
      <t>в том числе:</t>
    </r>
  </si>
  <si>
    <t>Уход за насаждениями (вкл. Приобрет. нов. Раст.)</t>
  </si>
  <si>
    <t>Мелкие текущие работы вкл. Материалы</t>
  </si>
  <si>
    <t>Тех. обслуживание (горгаз, вентиляция)</t>
  </si>
  <si>
    <t>Остаток накоп. Фонд</t>
  </si>
  <si>
    <t xml:space="preserve">Аварийно-тех. обслуживание </t>
  </si>
  <si>
    <t>Ремонт домофонов и автоматического оборудования ворот</t>
  </si>
  <si>
    <r>
      <t>АУА (</t>
    </r>
    <r>
      <rPr>
        <b/>
        <sz val="16"/>
        <color theme="1"/>
        <rFont val="Arial"/>
        <family val="2"/>
        <charset val="204"/>
      </rPr>
      <t>з/п с налогами</t>
    </r>
    <r>
      <rPr>
        <sz val="16"/>
        <color theme="1"/>
        <rFont val="Arial"/>
        <family val="2"/>
        <charset val="204"/>
      </rPr>
      <t xml:space="preserve"> председатель, бухгалтер, юрист)</t>
    </r>
  </si>
  <si>
    <t>Благоустройство детской площадки (замена покрытия, живая изгородь)      ( 561 000 руб.)</t>
  </si>
  <si>
    <r>
      <t xml:space="preserve">Смета доходов и расходов на 2025 г.                                         </t>
    </r>
    <r>
      <rPr>
        <b/>
        <sz val="18"/>
        <color theme="1"/>
        <rFont val="Arial"/>
        <family val="2"/>
        <charset val="204"/>
      </rPr>
      <t xml:space="preserve">(мкр.Коммунар, ул. Центральная, д.17а, корпус 2) </t>
    </r>
    <r>
      <rPr>
        <b/>
        <sz val="20"/>
        <color theme="1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</si>
</sst>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u/>
      <sz val="16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wrapText="1"/>
    </xf>
    <xf numFmtId="3" fontId="1" fillId="0" borderId="0" xfId="0" applyNumberFormat="1" applyFont="1"/>
    <xf numFmtId="9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4" fontId="5" fillId="2" borderId="5" xfId="0" applyNumberFormat="1" applyFont="1" applyFill="1" applyBorder="1"/>
    <xf numFmtId="4" fontId="5" fillId="2" borderId="1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/>
    <xf numFmtId="4" fontId="6" fillId="2" borderId="1" xfId="0" applyNumberFormat="1" applyFont="1" applyFill="1" applyBorder="1"/>
    <xf numFmtId="0" fontId="8" fillId="2" borderId="1" xfId="0" applyFont="1" applyFill="1" applyBorder="1" applyAlignment="1">
      <alignment wrapText="1"/>
    </xf>
    <xf numFmtId="2" fontId="8" fillId="2" borderId="4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6"/>
  <sheetViews>
    <sheetView tabSelected="1" topLeftCell="A16" workbookViewId="0">
      <selection activeCell="H23" sqref="H23"/>
    </sheetView>
  </sheetViews>
  <sheetFormatPr defaultRowHeight="18.75" x14ac:dyDescent="0.3"/>
  <cols>
    <col min="2" max="2" width="71.42578125" style="1" customWidth="1"/>
    <col min="3" max="3" width="13.5703125" style="2" hidden="1" customWidth="1"/>
    <col min="4" max="4" width="17.28515625" style="1" hidden="1" customWidth="1"/>
    <col min="5" max="5" width="12.28515625" style="1" customWidth="1"/>
    <col min="6" max="6" width="18.85546875" style="1" customWidth="1"/>
    <col min="7" max="7" width="20" style="1" customWidth="1"/>
    <col min="8" max="8" width="12.7109375" style="42" customWidth="1"/>
  </cols>
  <sheetData>
    <row r="2" spans="2:8" ht="87" customHeight="1" x14ac:dyDescent="0.4">
      <c r="B2" s="30" t="s">
        <v>24</v>
      </c>
      <c r="C2" s="30"/>
      <c r="D2" s="30"/>
      <c r="E2" s="30"/>
      <c r="F2" s="30"/>
      <c r="G2" s="30"/>
    </row>
    <row r="3" spans="2:8" ht="63.75" customHeight="1" x14ac:dyDescent="0.3">
      <c r="B3" s="2"/>
      <c r="D3" s="2"/>
      <c r="E3" s="2"/>
      <c r="F3" s="2"/>
      <c r="G3" s="2"/>
    </row>
    <row r="4" spans="2:8" ht="56.25" x14ac:dyDescent="0.25">
      <c r="B4" s="31" t="s">
        <v>5</v>
      </c>
      <c r="C4" s="31"/>
      <c r="D4" s="31"/>
      <c r="E4" s="31"/>
      <c r="F4" s="31"/>
      <c r="G4" s="8">
        <v>9356.1</v>
      </c>
      <c r="H4" s="43" t="s">
        <v>19</v>
      </c>
    </row>
    <row r="5" spans="2:8" x14ac:dyDescent="0.3">
      <c r="B5" s="32" t="s">
        <v>2</v>
      </c>
      <c r="C5" s="34" t="s">
        <v>6</v>
      </c>
      <c r="D5" s="36" t="s">
        <v>7</v>
      </c>
      <c r="E5" s="38" t="s">
        <v>11</v>
      </c>
      <c r="F5" s="40" t="s">
        <v>7</v>
      </c>
      <c r="G5" s="36" t="s">
        <v>14</v>
      </c>
    </row>
    <row r="6" spans="2:8" ht="25.5" customHeight="1" x14ac:dyDescent="0.3">
      <c r="B6" s="33"/>
      <c r="C6" s="35"/>
      <c r="D6" s="37"/>
      <c r="E6" s="39"/>
      <c r="F6" s="41"/>
      <c r="G6" s="36"/>
    </row>
    <row r="7" spans="2:8" ht="30" customHeight="1" x14ac:dyDescent="0.3">
      <c r="B7" s="9" t="s">
        <v>1</v>
      </c>
      <c r="C7" s="10">
        <f t="shared" ref="C7:C15" si="0">D7/9357.2</f>
        <v>2.319069807207284</v>
      </c>
      <c r="D7" s="11">
        <v>21700</v>
      </c>
      <c r="E7" s="11">
        <f>F7/G4</f>
        <v>2.5473576953360193</v>
      </c>
      <c r="F7" s="3">
        <f>G7/12</f>
        <v>23833.333333333332</v>
      </c>
      <c r="G7" s="11">
        <v>286000</v>
      </c>
    </row>
    <row r="8" spans="2:8" ht="30" customHeight="1" x14ac:dyDescent="0.3">
      <c r="B8" s="9" t="s">
        <v>18</v>
      </c>
      <c r="C8" s="10">
        <f t="shared" si="0"/>
        <v>0.48091309366049667</v>
      </c>
      <c r="D8" s="11">
        <v>4500</v>
      </c>
      <c r="E8" s="11">
        <f>F8/G4</f>
        <v>0.37408749372067418</v>
      </c>
      <c r="F8" s="3">
        <f>G8/12</f>
        <v>3500</v>
      </c>
      <c r="G8" s="11">
        <v>42000</v>
      </c>
    </row>
    <row r="9" spans="2:8" ht="30" customHeight="1" x14ac:dyDescent="0.3">
      <c r="B9" s="12" t="s">
        <v>9</v>
      </c>
      <c r="C9" s="15">
        <f t="shared" si="0"/>
        <v>2.1373915273799855</v>
      </c>
      <c r="D9" s="13">
        <v>20000</v>
      </c>
      <c r="E9" s="13">
        <f>F9/G4</f>
        <v>1.8169963980718462</v>
      </c>
      <c r="F9" s="3">
        <f t="shared" ref="F9" si="1">G9/12</f>
        <v>17000</v>
      </c>
      <c r="G9" s="11">
        <v>204000</v>
      </c>
    </row>
    <row r="10" spans="2:8" ht="30" customHeight="1" x14ac:dyDescent="0.3">
      <c r="B10" s="12" t="s">
        <v>20</v>
      </c>
      <c r="C10" s="10">
        <f t="shared" si="0"/>
        <v>1.8167827982729876</v>
      </c>
      <c r="D10" s="11">
        <v>17000</v>
      </c>
      <c r="E10" s="11">
        <f>F10/G4</f>
        <v>0.99400391188636283</v>
      </c>
      <c r="F10" s="3">
        <v>9300</v>
      </c>
      <c r="G10" s="11">
        <f>F10*12</f>
        <v>111600</v>
      </c>
    </row>
    <row r="11" spans="2:8" ht="30" customHeight="1" x14ac:dyDescent="0.3">
      <c r="B11" s="9" t="s">
        <v>0</v>
      </c>
      <c r="C11" s="10">
        <f t="shared" si="0"/>
        <v>1.603043645534989</v>
      </c>
      <c r="D11" s="11">
        <v>15000</v>
      </c>
      <c r="E11" s="11">
        <f>F11/G4</f>
        <v>1.9773196096664207</v>
      </c>
      <c r="F11" s="3">
        <v>18500</v>
      </c>
      <c r="G11" s="11">
        <f>F11*12</f>
        <v>222000</v>
      </c>
    </row>
    <row r="12" spans="2:8" ht="30" customHeight="1" x14ac:dyDescent="0.3">
      <c r="B12" s="9" t="s">
        <v>10</v>
      </c>
      <c r="C12" s="10">
        <f t="shared" si="0"/>
        <v>1.2076262129696917</v>
      </c>
      <c r="D12" s="11">
        <v>11300</v>
      </c>
      <c r="E12" s="11">
        <f>F12/G4</f>
        <v>1.6459849723709665</v>
      </c>
      <c r="F12" s="3">
        <v>15400</v>
      </c>
      <c r="G12" s="11">
        <v>184800</v>
      </c>
    </row>
    <row r="13" spans="2:8" ht="30" customHeight="1" x14ac:dyDescent="0.3">
      <c r="B13" s="9" t="s">
        <v>12</v>
      </c>
      <c r="C13" s="10"/>
      <c r="D13" s="11"/>
      <c r="E13" s="11">
        <f>F13/G4</f>
        <v>0.71254760708699849</v>
      </c>
      <c r="F13" s="3">
        <f>G13/12</f>
        <v>6666.666666666667</v>
      </c>
      <c r="G13" s="11">
        <v>80000</v>
      </c>
    </row>
    <row r="14" spans="2:8" ht="46.5" customHeight="1" x14ac:dyDescent="0.3">
      <c r="B14" s="12" t="s">
        <v>21</v>
      </c>
      <c r="C14" s="10"/>
      <c r="D14" s="11"/>
      <c r="E14" s="11">
        <f>F14/9356.1</f>
        <v>0.26720535265762441</v>
      </c>
      <c r="F14" s="3">
        <f>G14/12</f>
        <v>2500</v>
      </c>
      <c r="G14" s="11">
        <v>30000</v>
      </c>
    </row>
    <row r="15" spans="2:8" ht="47.25" customHeight="1" x14ac:dyDescent="0.3">
      <c r="B15" s="12" t="s">
        <v>15</v>
      </c>
      <c r="C15" s="10">
        <f t="shared" si="0"/>
        <v>2.3511306801179837</v>
      </c>
      <c r="D15" s="14">
        <v>22000</v>
      </c>
      <c r="E15" s="14">
        <f>F15/G4</f>
        <v>5.3619207433296632</v>
      </c>
      <c r="F15" s="4">
        <f t="shared" ref="F15:F18" si="2">G15/12</f>
        <v>50166.666666666664</v>
      </c>
      <c r="G15" s="14">
        <v>602000</v>
      </c>
    </row>
    <row r="16" spans="2:8" ht="30" customHeight="1" x14ac:dyDescent="0.3">
      <c r="B16" s="23" t="s">
        <v>17</v>
      </c>
      <c r="C16" s="24"/>
      <c r="D16" s="25"/>
      <c r="E16" s="25"/>
      <c r="F16" s="26">
        <f t="shared" si="2"/>
        <v>15000</v>
      </c>
      <c r="G16" s="26">
        <v>180000</v>
      </c>
    </row>
    <row r="17" spans="2:8" ht="30" customHeight="1" x14ac:dyDescent="0.3">
      <c r="B17" s="23" t="s">
        <v>16</v>
      </c>
      <c r="C17" s="24"/>
      <c r="D17" s="25"/>
      <c r="E17" s="25"/>
      <c r="F17" s="26">
        <f t="shared" si="2"/>
        <v>6666.666666666667</v>
      </c>
      <c r="G17" s="26">
        <v>80000</v>
      </c>
    </row>
    <row r="18" spans="2:8" ht="39" customHeight="1" x14ac:dyDescent="0.25">
      <c r="B18" s="27" t="s">
        <v>23</v>
      </c>
      <c r="C18" s="24"/>
      <c r="D18" s="25"/>
      <c r="E18" s="25"/>
      <c r="F18" s="26">
        <f t="shared" si="2"/>
        <v>28500</v>
      </c>
      <c r="G18" s="26">
        <v>342000</v>
      </c>
      <c r="H18" s="44">
        <v>218872</v>
      </c>
    </row>
    <row r="19" spans="2:8" ht="30" customHeight="1" x14ac:dyDescent="0.3">
      <c r="B19" s="9" t="s">
        <v>3</v>
      </c>
      <c r="C19" s="28"/>
      <c r="D19" s="29"/>
      <c r="E19" s="16"/>
      <c r="F19" s="3"/>
      <c r="G19" s="11"/>
    </row>
    <row r="20" spans="2:8" ht="43.5" customHeight="1" x14ac:dyDescent="0.3">
      <c r="B20" s="12" t="s">
        <v>22</v>
      </c>
      <c r="C20" s="17">
        <f>D20/9357.2</f>
        <v>4.8091309366049666</v>
      </c>
      <c r="D20" s="18">
        <v>45000</v>
      </c>
      <c r="E20" s="18">
        <f>F20/G4</f>
        <v>5.5578713352785885</v>
      </c>
      <c r="F20" s="5">
        <v>52000</v>
      </c>
      <c r="G20" s="18">
        <v>624000</v>
      </c>
    </row>
    <row r="21" spans="2:8" ht="43.5" customHeight="1" x14ac:dyDescent="0.3">
      <c r="B21" s="12" t="s">
        <v>13</v>
      </c>
      <c r="C21" s="10">
        <f>D21/9357.2</f>
        <v>0.64121745821399556</v>
      </c>
      <c r="D21" s="11">
        <v>6000</v>
      </c>
      <c r="E21" s="11">
        <f>F21/G4</f>
        <v>0.74817498744134836</v>
      </c>
      <c r="F21" s="3">
        <f>G21/12</f>
        <v>7000</v>
      </c>
      <c r="G21" s="11">
        <v>84000</v>
      </c>
    </row>
    <row r="22" spans="2:8" ht="30" customHeight="1" x14ac:dyDescent="0.3">
      <c r="B22" s="19" t="s">
        <v>4</v>
      </c>
      <c r="C22" s="20" t="e">
        <f>C7+C8+C9+C10+C11+C12+C15+#REF!+C20+C21+#REF!</f>
        <v>#REF!</v>
      </c>
      <c r="D22" s="21" t="e">
        <f>D7+D8+D9+D10+D11+D12+D15+#REF!+D20+D21+#REF!</f>
        <v>#REF!</v>
      </c>
      <c r="E22" s="21">
        <f>SUM(E7:E21)</f>
        <v>22.003470106846514</v>
      </c>
      <c r="F22" s="22">
        <f>F7+F8+F9+F10+F11+F12+F13+F14+F15+F20+F21</f>
        <v>205866.66666666666</v>
      </c>
      <c r="G22" s="22">
        <f>G7+G8+G9+G10+G11+G12+G13+G14+G15+G20+G21</f>
        <v>2470400</v>
      </c>
    </row>
    <row r="25" spans="2:8" ht="24" customHeight="1" x14ac:dyDescent="0.3">
      <c r="C25" s="2" t="s">
        <v>8</v>
      </c>
      <c r="D25" s="6" t="e">
        <f>D22*7%</f>
        <v>#REF!</v>
      </c>
      <c r="E25" s="6"/>
      <c r="F25" s="6"/>
      <c r="G25" s="6"/>
    </row>
    <row r="26" spans="2:8" x14ac:dyDescent="0.3">
      <c r="C26" s="7">
        <v>7.0000000000000007E-2</v>
      </c>
    </row>
  </sheetData>
  <mergeCells count="9">
    <mergeCell ref="C19:D19"/>
    <mergeCell ref="B2:G2"/>
    <mergeCell ref="B4:F4"/>
    <mergeCell ref="B5:B6"/>
    <mergeCell ref="C5:C6"/>
    <mergeCell ref="D5:D6"/>
    <mergeCell ref="E5:E6"/>
    <mergeCell ref="F5:F6"/>
    <mergeCell ref="G5:G6"/>
  </mergeCells>
  <pageMargins left="0.11811023622047245" right="0.11811023622047245" top="0.74803149606299213" bottom="0.55118110236220474" header="0" footer="0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2025-04-07T06:07:15Z</dcterms:modified>
</cp:coreProperties>
</file>